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406" documentId="11_AD4D066CA252ABDACC10483D3194E96272EEDF52" xr6:coauthVersionLast="47" xr6:coauthVersionMax="47" xr10:uidLastSave="{7374E555-77CB-4635-8F22-0D589E00F77F}"/>
  <bookViews>
    <workbookView xWindow="1035" yWindow="480" windowWidth="12810" windowHeight="16860" activeTab="2" xr2:uid="{00000000-000D-0000-FFFF-FFFF00000000}"/>
  </bookViews>
  <sheets>
    <sheet name="顧客データベース" sheetId="3" r:id="rId1"/>
    <sheet name="売上台帳" sheetId="1" r:id="rId2"/>
    <sheet name="領収書" sheetId="2" r:id="rId3"/>
  </sheets>
  <externalReferences>
    <externalReference r:id="rId4"/>
  </externalReferences>
  <definedNames>
    <definedName name="_xlnm.Print_Area" localSheetId="2">領収書!$A$1:$I$32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J1" i="1" a="1"/>
  <c r="J1" i="1" s="1"/>
  <c r="C17" i="2" a="1"/>
  <c r="C17" i="2" s="1"/>
  <c r="B8" i="2"/>
  <c r="B7" i="2"/>
  <c r="B5" i="2"/>
  <c r="H10" i="1"/>
  <c r="H6" i="1" l="1"/>
  <c r="H7" i="1"/>
  <c r="H8" i="1"/>
  <c r="H9" i="1"/>
  <c r="H2" i="1"/>
  <c r="H3" i="1"/>
  <c r="H4" i="1"/>
  <c r="H5" i="1"/>
  <c r="G3" i="2"/>
  <c r="F26" i="2"/>
  <c r="E26" i="2"/>
  <c r="D26" i="2"/>
  <c r="C2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E22" i="2"/>
  <c r="D22" i="2"/>
  <c r="C22" i="2"/>
  <c r="B18" i="2"/>
  <c r="B19" i="2" s="1"/>
  <c r="B20" i="2" s="1"/>
  <c r="B21" i="2" s="1"/>
  <c r="B22" i="2" s="1"/>
  <c r="B23" i="2" s="1"/>
  <c r="B24" i="2" s="1"/>
  <c r="B25" i="2" s="1"/>
  <c r="B26" i="2" s="1"/>
  <c r="G28" i="2" l="1"/>
  <c r="G29" i="2" s="1"/>
  <c r="G30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<sst xmlns="http://schemas.openxmlformats.org/spreadsheetml/2006/main" count="82" uniqueCount="62">
  <si>
    <t>領　収　書</t>
    <rPh sb="0" eb="1">
      <t>リョウ</t>
    </rPh>
    <rPh sb="2" eb="3">
      <t>オサム</t>
    </rPh>
    <rPh sb="4" eb="5">
      <t>ショ</t>
    </rPh>
    <phoneticPr fontId="4"/>
  </si>
  <si>
    <t>No.：</t>
    <phoneticPr fontId="4"/>
  </si>
  <si>
    <t>発行日：</t>
    <rPh sb="0" eb="2">
      <t>ハッコウ</t>
    </rPh>
    <rPh sb="2" eb="3">
      <t>ビ</t>
    </rPh>
    <phoneticPr fontId="4"/>
  </si>
  <si>
    <t>御 中</t>
    <rPh sb="0" eb="1">
      <t>ゴ</t>
    </rPh>
    <rPh sb="2" eb="3">
      <t>ナカ</t>
    </rPh>
    <phoneticPr fontId="4"/>
  </si>
  <si>
    <t>下記の金額、正に領収いたしました。</t>
    <phoneticPr fontId="4"/>
  </si>
  <si>
    <t>△△△ビル １Ｆ １２３</t>
    <phoneticPr fontId="4"/>
  </si>
  <si>
    <t>＜ 領収明細 &gt;</t>
    <phoneticPr fontId="4"/>
  </si>
  <si>
    <t>No.</t>
    <phoneticPr fontId="4"/>
  </si>
  <si>
    <t>商品名 ／ 品名</t>
    <rPh sb="0" eb="3">
      <t>ショウヒンメイ</t>
    </rPh>
    <rPh sb="6" eb="8">
      <t>ヒンメイ</t>
    </rPh>
    <phoneticPr fontId="4"/>
  </si>
  <si>
    <t>数　量</t>
    <rPh sb="0" eb="1">
      <t>カズ</t>
    </rPh>
    <rPh sb="2" eb="3">
      <t>リョウ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</si>
  <si>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</si>
  <si>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カネ</t>
    </rPh>
    <rPh sb="2" eb="3">
      <t>ガク</t>
    </rPh>
    <phoneticPr fontId="4"/>
  </si>
  <si>
    <t>小　計</t>
    <phoneticPr fontId="4"/>
  </si>
  <si>
    <t>(税抜)</t>
    <phoneticPr fontId="4"/>
  </si>
  <si>
    <t>合　計</t>
    <rPh sb="0" eb="1">
      <t>ゴウ</t>
    </rPh>
    <rPh sb="2" eb="3">
      <t>ケイ</t>
    </rPh>
    <phoneticPr fontId="4"/>
  </si>
  <si>
    <t>(税込)</t>
    <rPh sb="2" eb="3">
      <t>コミ</t>
    </rPh>
    <phoneticPr fontId="4"/>
  </si>
  <si>
    <t>〒999-9999</t>
    <phoneticPr fontId="4"/>
  </si>
  <si>
    <r>
      <t xml:space="preserve">☎ 99-9999-9999  </t>
    </r>
    <r>
      <rPr>
        <sz val="11"/>
        <color theme="1"/>
        <rFont val="Segoe UI Symbol"/>
        <family val="3"/>
      </rPr>
      <t>📠</t>
    </r>
    <r>
      <rPr>
        <sz val="11"/>
        <color theme="1"/>
        <rFont val="メイリオ"/>
        <family val="3"/>
        <charset val="128"/>
      </rPr>
      <t xml:space="preserve"> 99-9999-9999</t>
    </r>
    <phoneticPr fontId="4"/>
  </si>
  <si>
    <t>株式会社 XXXX</t>
    <phoneticPr fontId="4"/>
  </si>
  <si>
    <t>✉ info@xxxxxxxx.com</t>
    <phoneticPr fontId="4"/>
  </si>
  <si>
    <t>XX県XX市XXXXXXXX１－２－３</t>
    <rPh sb="2" eb="3">
      <t>ケン</t>
    </rPh>
    <rPh sb="5" eb="6">
      <t>シ</t>
    </rPh>
    <phoneticPr fontId="4"/>
  </si>
  <si>
    <t>顧客</t>
    <rPh sb="0" eb="2">
      <t>コキャク</t>
    </rPh>
    <phoneticPr fontId="1"/>
  </si>
  <si>
    <t>顧客名</t>
    <rPh sb="0" eb="3">
      <t>コキャクメイ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</si>
  <si>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</si>
  <si>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</si>
  <si>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</si>
  <si>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部署</t>
    <rPh sb="0" eb="2">
      <t>ブショ</t>
    </rPh>
    <phoneticPr fontId="1"/>
  </si>
  <si>
    <t>株式会社〇〇〇〇</t>
    <rPh sb="0" eb="4">
      <t>カブシキガイシャ</t>
    </rPh>
    <phoneticPr fontId="1"/>
  </si>
  <si>
    <t>000-0000</t>
    <phoneticPr fontId="1"/>
  </si>
  <si>
    <t>○○県○○市○○○○ 0-0-0 〇〇ビル 1階</t>
    <rPh sb="2" eb="3">
      <t>ケン</t>
    </rPh>
    <rPh sb="5" eb="6">
      <t>シ</t>
    </rPh>
    <rPh sb="23" eb="24">
      <t>カイ</t>
    </rPh>
    <phoneticPr fontId="1"/>
  </si>
  <si>
    <t>営業部</t>
    <rPh sb="0" eb="3">
      <t>エイギョウブ</t>
    </rPh>
    <phoneticPr fontId="1"/>
  </si>
  <si>
    <t>山田 太郎</t>
    <rPh sb="0" eb="2">
      <t>ヤマダ</t>
    </rPh>
    <rPh sb="3" eb="5">
      <t>タロウ</t>
    </rPh>
    <phoneticPr fontId="1"/>
  </si>
  <si>
    <t>株式会社△△△△</t>
  </si>
  <si>
    <t>株式会社△△△△</t>
    <rPh sb="0" eb="4">
      <t>カブシキガイシャ</t>
    </rPh>
    <phoneticPr fontId="1"/>
  </si>
  <si>
    <t>111-1111</t>
    <phoneticPr fontId="1"/>
  </si>
  <si>
    <t>△△県△△市△△△△ 1-1-1 △△ビル 2階</t>
    <rPh sb="2" eb="3">
      <t>ケン</t>
    </rPh>
    <rPh sb="5" eb="6">
      <t>シ</t>
    </rPh>
    <rPh sb="23" eb="24">
      <t>カイ</t>
    </rPh>
    <phoneticPr fontId="1"/>
  </si>
  <si>
    <t>営業部 1グループ</t>
    <rPh sb="0" eb="3">
      <t>エイギョウブ</t>
    </rPh>
    <phoneticPr fontId="1"/>
  </si>
  <si>
    <t>鈴木 次郎</t>
    <rPh sb="0" eb="2">
      <t>スズキ</t>
    </rPh>
    <rPh sb="3" eb="5">
      <t>ジロウ</t>
    </rPh>
    <phoneticPr fontId="1"/>
  </si>
  <si>
    <t>2022-0001</t>
    <phoneticPr fontId="1"/>
  </si>
  <si>
    <t>商品名 ／ 品名</t>
    <phoneticPr fontId="1"/>
  </si>
  <si>
    <t>単位</t>
    <rPh sb="0" eb="2">
      <t>タンイ</t>
    </rPh>
    <phoneticPr fontId="1"/>
  </si>
  <si>
    <t>数量</t>
    <phoneticPr fontId="1"/>
  </si>
  <si>
    <t>金額</t>
    <rPh sb="0" eb="2">
      <t>キンガク</t>
    </rPh>
    <phoneticPr fontId="1"/>
  </si>
  <si>
    <t>単価</t>
    <rPh sb="0" eb="2">
      <t>タンカ</t>
    </rPh>
    <phoneticPr fontId="1"/>
  </si>
  <si>
    <t>AAAAA</t>
    <phoneticPr fontId="1"/>
  </si>
  <si>
    <t>BBBBB</t>
    <phoneticPr fontId="1"/>
  </si>
  <si>
    <t>CCCCC</t>
    <phoneticPr fontId="1"/>
  </si>
  <si>
    <t>個</t>
    <rPh sb="0" eb="1">
      <t>コ</t>
    </rPh>
    <phoneticPr fontId="1"/>
  </si>
  <si>
    <t>枚</t>
    <rPh sb="0" eb="1">
      <t>マイ</t>
    </rPh>
    <phoneticPr fontId="1"/>
  </si>
  <si>
    <t>kg</t>
    <phoneticPr fontId="1"/>
  </si>
  <si>
    <t>消費税</t>
    <phoneticPr fontId="1"/>
  </si>
  <si>
    <t>2022-0002</t>
    <phoneticPr fontId="1"/>
  </si>
  <si>
    <t>DDDDD</t>
    <phoneticPr fontId="1"/>
  </si>
  <si>
    <t>EEEEEE</t>
    <phoneticPr fontId="1"/>
  </si>
  <si>
    <t>FFFFFF</t>
    <phoneticPr fontId="1"/>
  </si>
  <si>
    <t>GGGGG</t>
    <phoneticPr fontId="1"/>
  </si>
  <si>
    <t>HHHHH</t>
    <phoneticPr fontId="1"/>
  </si>
  <si>
    <t>売上No.</t>
    <rPh sb="0" eb="2">
      <t>ウリアゲ</t>
    </rPh>
    <phoneticPr fontId="1"/>
  </si>
  <si>
    <t>売上日</t>
    <rPh sb="0" eb="3">
      <t>ウリアゲビ</t>
    </rPh>
    <phoneticPr fontId="1"/>
  </si>
  <si>
    <t>2022-0001</t>
  </si>
  <si>
    <t>2022-0003</t>
    <phoneticPr fontId="1"/>
  </si>
  <si>
    <t>株式会社〇〇〇〇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</si>
</sst>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¥&quot;#,##0;&quot;¥&quot;\-#,##0"/>
    <numFmt numFmtId="176" formatCode="[$]ggge&quot;年&quot;m&quot;月&quot;d&quot;日&quot;;@" x16r2:formatCode16="[$-ja-JP-x-gannen]ggge&quot;年&quot;m&quot;月&quot;d&quot;日&quot;;@"/>
    <numFmt numFmtId="177" formatCode="0_ "/>
    <numFmt numFmtId="178" formatCode="#,###;\-#,###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[&lt;=999]000;[&lt;=9999]000\-00;000\-0000"/>
  </numFmts>
  <fonts count="2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2"/>
      <charset val="128"/>
    </font>
    <font>
      <b/>
      <sz val="24"/>
      <color theme="0"/>
      <name val="メイリオ"/>
      <family val="3"/>
      <charset val="128"/>
    </font>
    <font>
      <sz val="6"/>
      <name val="メイリオ"/>
      <family val="2"/>
      <charset val="128"/>
    </font>
    <font>
      <sz val="38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Segoe UI Symbol"/>
      <family val="3"/>
    </font>
    <font>
      <sz val="12"/>
      <color theme="1"/>
      <name val="メイリオ"/>
      <family val="2"/>
      <charset val="128"/>
    </font>
    <font>
      <sz val="14"/>
      <color theme="0"/>
      <name val="メイリオ"/>
      <family val="3"/>
      <charset val="128"/>
    </font>
    <font>
      <sz val="13"/>
      <color theme="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20"/>
      <color theme="1"/>
      <name val="Yu Gothic"/>
      <family val="2"/>
      <scheme val="minor"/>
    </font>
    <font>
      <sz val="20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indexed="64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 style="thin">
        <color indexed="64"/>
      </top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76">
    <xf numFmtId="0" fontId="0" fillId="0" borderId="0" xfId="0"/>
    <xf numFmtId="0" fontId="2" fillId="2" borderId="0" xfId="1" applyFill="1">
      <alignment vertical="center"/>
    </xf>
    <xf numFmtId="0" fontId="2" fillId="0" borderId="0" xfId="1">
      <alignment vertical="center"/>
    </xf>
    <xf numFmtId="0" fontId="5" fillId="2" borderId="0" xfId="1" applyFont="1" applyFill="1" applyAlignment="1">
      <alignment vertical="top"/>
    </xf>
    <xf numFmtId="0" fontId="6" fillId="2" borderId="0" xfId="1" applyFont="1" applyFill="1" applyAlignment="1">
      <alignment horizontal="right"/>
    </xf>
    <xf numFmtId="0" fontId="5" fillId="2" borderId="1" xfId="1" applyFont="1" applyFill="1" applyBorder="1" applyAlignment="1">
      <alignment vertical="top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/>
    </xf>
    <xf numFmtId="0" fontId="8" fillId="2" borderId="0" xfId="1" applyFont="1" applyFill="1" applyAlignment="1"/>
    <xf numFmtId="0" fontId="8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vertical="center"/>
    </xf>
    <xf numFmtId="0" fontId="2" fillId="2" borderId="0" xfId="1" applyFill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7" xfId="1" applyFont="1" applyFill="1" applyBorder="1">
      <alignment vertical="center"/>
    </xf>
    <xf numFmtId="0" fontId="14" fillId="3" borderId="8" xfId="1" applyFont="1" applyFill="1" applyBorder="1" applyAlignment="1">
      <alignment horizontal="right" vertical="center"/>
    </xf>
    <xf numFmtId="0" fontId="13" fillId="3" borderId="8" xfId="1" applyFont="1" applyFill="1" applyBorder="1" applyAlignment="1">
      <alignment horizontal="center" vertical="center"/>
    </xf>
    <xf numFmtId="177" fontId="6" fillId="2" borderId="9" xfId="1" applyNumberFormat="1" applyFont="1" applyFill="1" applyBorder="1" applyAlignment="1"/>
    <xf numFmtId="178" fontId="6" fillId="2" borderId="11" xfId="1" applyNumberFormat="1" applyFont="1" applyFill="1" applyBorder="1" applyAlignment="1">
      <alignment horizontal="right"/>
    </xf>
    <xf numFmtId="0" fontId="6" fillId="2" borderId="12" xfId="1" applyFont="1" applyFill="1" applyBorder="1" applyAlignment="1">
      <alignment horizontal="left"/>
    </xf>
    <xf numFmtId="177" fontId="6" fillId="4" borderId="9" xfId="1" applyNumberFormat="1" applyFont="1" applyFill="1" applyBorder="1" applyAlignment="1"/>
    <xf numFmtId="178" fontId="6" fillId="4" borderId="11" xfId="1" applyNumberFormat="1" applyFont="1" applyFill="1" applyBorder="1" applyAlignment="1">
      <alignment horizontal="right"/>
    </xf>
    <xf numFmtId="0" fontId="6" fillId="4" borderId="13" xfId="1" applyFont="1" applyFill="1" applyBorder="1" applyAlignment="1">
      <alignment horizontal="left"/>
    </xf>
    <xf numFmtId="0" fontId="6" fillId="2" borderId="13" xfId="1" applyFont="1" applyFill="1" applyBorder="1" applyAlignment="1">
      <alignment horizontal="left"/>
    </xf>
    <xf numFmtId="177" fontId="6" fillId="4" borderId="14" xfId="1" applyNumberFormat="1" applyFont="1" applyFill="1" applyBorder="1" applyAlignment="1"/>
    <xf numFmtId="178" fontId="6" fillId="4" borderId="15" xfId="1" applyNumberFormat="1" applyFont="1" applyFill="1" applyBorder="1" applyAlignment="1">
      <alignment horizontal="right"/>
    </xf>
    <xf numFmtId="0" fontId="6" fillId="4" borderId="16" xfId="1" applyFont="1" applyFill="1" applyBorder="1" applyAlignment="1">
      <alignment horizontal="left"/>
    </xf>
    <xf numFmtId="49" fontId="6" fillId="5" borderId="0" xfId="1" applyNumberFormat="1" applyFont="1" applyFill="1" applyAlignment="1">
      <alignment horizontal="left"/>
    </xf>
    <xf numFmtId="179" fontId="6" fillId="5" borderId="0" xfId="1" applyNumberFormat="1" applyFont="1" applyFill="1" applyAlignment="1">
      <alignment horizontal="right"/>
    </xf>
    <xf numFmtId="0" fontId="6" fillId="5" borderId="0" xfId="1" applyFont="1" applyFill="1" applyAlignment="1">
      <alignment horizontal="center"/>
    </xf>
    <xf numFmtId="3" fontId="6" fillId="5" borderId="0" xfId="1" applyNumberFormat="1" applyFont="1" applyFill="1" applyAlignment="1">
      <alignment horizontal="right"/>
    </xf>
    <xf numFmtId="179" fontId="6" fillId="2" borderId="0" xfId="1" applyNumberFormat="1" applyFont="1" applyFill="1" applyAlignment="1">
      <alignment horizontal="right"/>
    </xf>
    <xf numFmtId="180" fontId="16" fillId="2" borderId="0" xfId="1" applyNumberFormat="1" applyFont="1" applyFill="1" applyAlignment="1"/>
    <xf numFmtId="182" fontId="17" fillId="2" borderId="0" xfId="1" applyNumberFormat="1" applyFont="1" applyFill="1" applyAlignment="1">
      <alignment horizontal="left"/>
    </xf>
    <xf numFmtId="179" fontId="6" fillId="2" borderId="2" xfId="1" applyNumberFormat="1" applyFont="1" applyFill="1" applyBorder="1" applyAlignment="1">
      <alignment horizontal="right"/>
    </xf>
    <xf numFmtId="180" fontId="16" fillId="2" borderId="2" xfId="1" applyNumberFormat="1" applyFont="1" applyFill="1" applyBorder="1" applyAlignment="1"/>
    <xf numFmtId="49" fontId="6" fillId="2" borderId="0" xfId="1" applyNumberFormat="1" applyFont="1" applyFill="1" applyAlignment="1">
      <alignment horizontal="left" vertical="center"/>
    </xf>
    <xf numFmtId="179" fontId="6" fillId="2" borderId="0" xfId="1" applyNumberFormat="1" applyFont="1" applyFill="1" applyAlignment="1">
      <alignment horizontal="right" vertical="center"/>
    </xf>
    <xf numFmtId="180" fontId="9" fillId="2" borderId="0" xfId="1" applyNumberFormat="1" applyFont="1" applyFill="1" applyAlignment="1">
      <alignment horizontal="right" vertical="center"/>
    </xf>
    <xf numFmtId="5" fontId="6" fillId="2" borderId="0" xfId="1" applyNumberFormat="1" applyFont="1" applyFill="1" applyAlignment="1">
      <alignment horizontal="right" vertical="center"/>
    </xf>
    <xf numFmtId="183" fontId="8" fillId="2" borderId="0" xfId="1" applyNumberFormat="1" applyFont="1" applyFill="1" applyAlignment="1">
      <alignment horizontal="left"/>
    </xf>
    <xf numFmtId="14" fontId="0" fillId="0" borderId="0" xfId="0" applyNumberFormat="1"/>
    <xf numFmtId="176" fontId="6" fillId="2" borderId="0" xfId="1" applyNumberFormat="1" applyFont="1" applyFill="1" applyAlignment="1"/>
    <xf numFmtId="5" fontId="16" fillId="2" borderId="0" xfId="1" applyNumberFormat="1" applyFont="1" applyFill="1" applyAlignment="1"/>
    <xf numFmtId="5" fontId="15" fillId="2" borderId="2" xfId="1" applyNumberFormat="1" applyFont="1" applyFill="1" applyBorder="1" applyAlignment="1"/>
    <xf numFmtId="178" fontId="6" fillId="2" borderId="10" xfId="1" applyNumberFormat="1" applyFont="1" applyFill="1" applyBorder="1" applyAlignment="1">
      <alignment horizontal="right" indent="1"/>
    </xf>
    <xf numFmtId="178" fontId="6" fillId="4" borderId="9" xfId="1" applyNumberFormat="1" applyFont="1" applyFill="1" applyBorder="1" applyAlignment="1">
      <alignment horizontal="right" indent="1"/>
    </xf>
    <xf numFmtId="178" fontId="6" fillId="2" borderId="9" xfId="1" applyNumberFormat="1" applyFont="1" applyFill="1" applyBorder="1" applyAlignment="1">
      <alignment horizontal="right" indent="1"/>
    </xf>
    <xf numFmtId="178" fontId="6" fillId="4" borderId="14" xfId="1" applyNumberFormat="1" applyFont="1" applyFill="1" applyBorder="1" applyAlignment="1">
      <alignment horizontal="right" indent="1"/>
    </xf>
    <xf numFmtId="180" fontId="15" fillId="2" borderId="0" xfId="1" applyNumberFormat="1" applyFont="1" applyFill="1" applyAlignment="1">
      <alignment horizontal="right"/>
    </xf>
    <xf numFmtId="181" fontId="15" fillId="2" borderId="0" xfId="1" applyNumberFormat="1" applyFont="1" applyFill="1" applyAlignment="1">
      <alignment horizontal="right"/>
    </xf>
    <xf numFmtId="180" fontId="15" fillId="2" borderId="2" xfId="1" applyNumberFormat="1" applyFont="1" applyFill="1" applyBorder="1" applyAlignment="1">
      <alignment horizontal="right"/>
    </xf>
    <xf numFmtId="49" fontId="6" fillId="4" borderId="11" xfId="1" applyNumberFormat="1" applyFont="1" applyFill="1" applyBorder="1" applyAlignment="1"/>
    <xf numFmtId="49" fontId="6" fillId="2" borderId="11" xfId="1" applyNumberFormat="1" applyFont="1" applyFill="1" applyBorder="1" applyAlignment="1"/>
    <xf numFmtId="0" fontId="6" fillId="2" borderId="17" xfId="1" applyFont="1" applyFill="1" applyBorder="1" applyAlignment="1"/>
    <xf numFmtId="49" fontId="6" fillId="4" borderId="15" xfId="1" applyNumberFormat="1" applyFont="1" applyFill="1" applyBorder="1" applyAlignment="1"/>
    <xf numFmtId="0" fontId="13" fillId="3" borderId="8" xfId="1" applyFont="1" applyFill="1" applyBorder="1" applyAlignment="1">
      <alignment horizontal="left" vertical="center" indent="1"/>
    </xf>
    <xf numFmtId="49" fontId="6" fillId="2" borderId="0" xfId="1" applyNumberFormat="1" applyFont="1" applyFill="1" applyAlignment="1">
      <alignment horizontal="left"/>
    </xf>
    <xf numFmtId="49" fontId="6" fillId="2" borderId="2" xfId="1" applyNumberFormat="1" applyFont="1" applyFill="1" applyBorder="1" applyAlignment="1">
      <alignment horizontal="left"/>
    </xf>
    <xf numFmtId="0" fontId="13" fillId="3" borderId="8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/>
    </xf>
    <xf numFmtId="0" fontId="18" fillId="0" borderId="3" xfId="1" applyFont="1" applyBorder="1" applyAlignment="1">
      <alignment horizontal="left" vertical="center"/>
    </xf>
    <xf numFmtId="0" fontId="18" fillId="0" borderId="4" xfId="1" applyFont="1" applyBorder="1" applyAlignment="1">
      <alignment horizontal="left" vertical="center"/>
    </xf>
    <xf numFmtId="0" fontId="18" fillId="0" borderId="5" xfId="1" applyFont="1" applyBorder="1" applyAlignment="1">
      <alignment horizontal="left" vertical="center"/>
    </xf>
    <xf numFmtId="0" fontId="18" fillId="0" borderId="2" xfId="1" applyFont="1" applyBorder="1" applyAlignment="1">
      <alignment horizontal="left" vertical="center"/>
    </xf>
    <xf numFmtId="0" fontId="12" fillId="2" borderId="4" xfId="1" applyFont="1" applyFill="1" applyBorder="1" applyAlignment="1">
      <alignment horizontal="left"/>
    </xf>
    <xf numFmtId="0" fontId="8" fillId="2" borderId="4" xfId="1" applyFont="1" applyFill="1" applyBorder="1" applyAlignment="1">
      <alignment horizontal="left"/>
    </xf>
    <xf numFmtId="0" fontId="8" fillId="2" borderId="6" xfId="1" applyFont="1" applyFill="1" applyBorder="1" applyAlignment="1">
      <alignment horizontal="left"/>
    </xf>
    <xf numFmtId="0" fontId="13" fillId="3" borderId="7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7" fillId="2" borderId="0" xfId="1" applyFont="1" applyFill="1" applyAlignment="1">
      <alignment horizontal="left"/>
    </xf>
    <xf numFmtId="0" fontId="19" fillId="2" borderId="0" xfId="1" applyFont="1" applyFill="1" applyAlignment="1">
      <alignment horizontal="center"/>
    </xf>
    <xf numFmtId="0" fontId="20" fillId="2" borderId="0" xfId="1" applyFont="1" applyFill="1" applyAlignment="1">
      <alignment horizontal="center"/>
    </xf>
    <xf numFmtId="0" fontId="20" fillId="2" borderId="2" xfId="1" applyFont="1" applyFill="1" applyBorder="1" applyAlignment="1">
      <alignment horizontal="center"/>
    </xf>
  </cellXfs>
  <cellStyles count="2">
    <cellStyle name="標準" xfId="0" builtinId="0"/>
    <cellStyle name="標準 2" xfId="1" xr:uid="{F4312FAB-2731-4BB9-A6FA-256A8ED35064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31</xdr:row>
      <xdr:rowOff>104775</xdr:rowOff>
    </xdr:from>
    <xdr:to>
      <xdr:col>7</xdr:col>
      <xdr:colOff>47625</xdr:colOff>
      <xdr:row>31</xdr:row>
      <xdr:rowOff>104775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AC7B9A1-5609-4336-86F2-F89492FAB295}"/>
            </a:ext>
          </a:extLst>
        </xdr:cNvPr>
        <xdr:cNvCxnSpPr/>
      </xdr:nvCxnSpPr>
      <xdr:spPr>
        <a:xfrm>
          <a:off x="200025" y="13954125"/>
          <a:ext cx="8496300" cy="0"/>
        </a:xfrm>
        <a:prstGeom prst="line">
          <a:avLst/>
        </a:prstGeom>
        <a:ln w="3175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104775</xdr:rowOff>
    </xdr:from>
    <xdr:to>
      <xdr:col>7</xdr:col>
      <xdr:colOff>47625</xdr:colOff>
      <xdr:row>31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BBB2A9C-37C6-4B26-8391-C2A4F3E3258A}"/>
            </a:ext>
          </a:extLst>
        </xdr:cNvPr>
        <xdr:cNvCxnSpPr/>
      </xdr:nvCxnSpPr>
      <xdr:spPr>
        <a:xfrm>
          <a:off x="200025" y="13954125"/>
          <a:ext cx="8496300" cy="0"/>
        </a:xfrm>
        <a:prstGeom prst="line">
          <a:avLst/>
        </a:prstGeom>
        <a:ln w="3175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104775</xdr:rowOff>
    </xdr:from>
    <xdr:to>
      <xdr:col>7</xdr:col>
      <xdr:colOff>47625</xdr:colOff>
      <xdr:row>31</xdr:row>
      <xdr:rowOff>104775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33C2EFB-3BB6-4E1D-B839-98C9868A37DE}"/>
            </a:ext>
          </a:extLst>
        </xdr:cNvPr>
        <xdr:cNvCxnSpPr/>
      </xdr:nvCxnSpPr>
      <xdr:spPr>
        <a:xfrm>
          <a:off x="200025" y="13954125"/>
          <a:ext cx="8496300" cy="0"/>
        </a:xfrm>
        <a:prstGeom prst="line">
          <a:avLst/>
        </a:prstGeom>
        <a:ln w="31750">
          <a:solidFill>
            <a:schemeClr val="accent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131885</xdr:colOff>
      <xdr:row>8</xdr:row>
      <xdr:rowOff>0</xdr:rowOff>
    </xdr:from>
    <xdr:to>
      <xdr:col>3</xdr:col>
      <xdr:colOff>998660</xdr:colOff>
      <xdr:row>12</xdr:row>
      <xdr:rowOff>56905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4E43D67-B910-4A99-BC72-D93F86FA8312}"/>
            </a:ext>
          </a:extLst>
        </xdr:cNvPr>
        <xdr:cNvSpPr/>
      </xdr:nvSpPr>
      <xdr:spPr>
        <a:xfrm>
          <a:off x="4256210" y="1781175"/>
          <a:ext cx="866775" cy="1095130"/>
        </a:xfrm>
        <a:prstGeom prst="rect">
          <a:avLst/>
        </a:prstGeom>
        <a:noFill/>
        <a:ln w="1587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収 入</a:t>
          </a:r>
          <a:endParaRPr kumimoji="1" lang="en-US" altLang="ja-JP" sz="1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印 紙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24d0a7627a0ed65/&#12487;&#12473;&#12463;&#12488;&#12483;&#12503;/template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請求書"/>
      <sheetName val="見積書"/>
      <sheetName val="発注書"/>
      <sheetName val="納品書"/>
      <sheetName val="領収書"/>
      <sheetName val="領収書 B6"/>
    </sheetNames>
    <sheetDataSet>
      <sheetData sheetId="0"/>
      <sheetData sheetId="1">
        <row r="22">
          <cell r="C22" t="str">
            <v xml:space="preserve"> </v>
          </cell>
          <cell r="J22" t="str">
            <v xml:space="preserve"> </v>
          </cell>
        </row>
        <row r="23">
          <cell r="C23" t="str">
            <v xml:space="preserve"> </v>
          </cell>
          <cell r="J23" t="str">
            <v xml:space="preserve"> </v>
          </cell>
        </row>
        <row r="24">
          <cell r="C24" t="str">
            <v xml:space="preserve"> </v>
          </cell>
          <cell r="J24" t="str">
            <v xml:space="preserve"> </v>
          </cell>
        </row>
        <row r="25">
          <cell r="C25" t="str">
            <v xml:space="preserve"> </v>
          </cell>
          <cell r="J25" t="str">
            <v xml:space="preserve"> </v>
          </cell>
        </row>
        <row r="26">
          <cell r="C26" t="str">
            <v xml:space="preserve"> </v>
          </cell>
          <cell r="J26" t="str">
            <v xml:space="preserve"> </v>
          </cell>
        </row>
      </sheetData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2F2E3B-8F66-4896-A53D-E0A45AB1A8E1}" name="顧客データ" displayName="顧客データ" ref="A1:E3" totalsRowShown="0">
  <autoFilter ref="A1:E3" xr:uid="{EB2F2E3B-8F66-4896-A53D-E0A45AB1A8E1}"/>
  <tableColumns count="5">
    <tableColumn id="1" xr3:uid="{0CC2C569-D3FA-433C-84B3-4375DE948EF3}" name="顧客名"/>
    <tableColumn id="2" xr3:uid="{EF6A4B6D-A3D4-4AAB-94F4-99EC24886B23}" name="郵便番号"/>
    <tableColumn id="3" xr3:uid="{029BA9BB-5DF2-4DF4-980E-EA146061157B}" name="住所"/>
    <tableColumn id="4" xr3:uid="{F7D43BAD-17DA-4EAF-81BF-B7CD1311D6A8}" name="部署"/>
    <tableColumn id="5" xr3:uid="{4CA503E9-18C0-41F2-95AE-7F590BD56BFC}" name="担当者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21A4AB-9C67-4D01-95FF-BB8C3F543292}" name="売上データ" displayName="売上データ" ref="A1:H10" totalsRowShown="0">
  <autoFilter ref="A1:H10" xr:uid="{9B21A4AB-9C67-4D01-95FF-BB8C3F543292}"/>
  <tableColumns count="8">
    <tableColumn id="1" xr3:uid="{EDD7F246-128A-497D-895D-5CF4958718DB}" name="売上No."/>
    <tableColumn id="2" xr3:uid="{DB938C56-F30C-4D59-B3BA-0F098DCD59BF}" name="売上日"/>
    <tableColumn id="3" xr3:uid="{A359B073-6833-4E24-827D-2A754151FDB1}" name="顧客"/>
    <tableColumn id="4" xr3:uid="{AA8E722A-8C02-4CF6-96DB-38D9EBBEF56A}" name="商品名 ／ 品名"/>
    <tableColumn id="5" xr3:uid="{2A23C125-9507-4764-A8B3-64E574B4B8DF}" name="数量"/>
    <tableColumn id="6" xr3:uid="{075F21A3-68C5-4AD8-92D9-12C2990BFEBA}" name="単位"/>
    <tableColumn id="7" xr3:uid="{075A0FD8-632D-4B17-918D-B2D33436E97D}" name="単価"/>
    <tableColumn id="8" xr3:uid="{1BBF5C63-F8DA-4858-AFED-2DB6036C7721}" name="金額">
      <calculatedColumnFormula>IF(AND(E2&lt;&gt;"",G2&lt;&gt;""),E2*G2,"")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4AC6-6D5B-4F79-9038-55AC5F91FAA7}">
  <dimension ref="A1:E3"/>
  <sheetViews>
    <sheetView workbookViewId="0">
      <selection activeCell="H17" sqref="G17:H17"/>
    </sheetView>
  </sheetViews>
  <sheetFormatPr defaultRowHeight="18.75"/>
  <cols>
    <col min="1" max="1" width="17.875" customWidth="1"/>
    <col min="2" max="2" width="10.5" customWidth="1"/>
    <col min="3" max="3" width="37.625" customWidth="1"/>
    <col min="4" max="4" width="16.5" customWidth="1"/>
    <col min="5" max="5" width="11.125" customWidth="1"/>
  </cols>
  <sheetData>
    <row r="1" spans="1:5">
      <c r="A1" t="s">
        <v>22</v>
      </c>
      <c r="B1" t="s">
        <v>23</v>
      </c>
      <c r="C1" t="s">
        <v>24</v>
      </c>
      <c r="D1" t="s">
        <v>26</v>
      </c>
      <c r="E1" t="s">
        <v>25</v>
      </c>
    </row>
    <row r="2" spans="1:5">
      <c r="A2" t="s">
        <v>27</v>
      </c>
      <c r="B2" t="s">
        <v>28</v>
      </c>
      <c r="C2" t="s">
        <v>29</v>
      </c>
      <c r="D2" t="s">
        <v>30</v>
      </c>
      <c r="E2" t="s">
        <v>31</v>
      </c>
    </row>
    <row r="3" spans="1:5">
      <c r="A3" t="s">
        <v>33</v>
      </c>
      <c r="B3" t="s">
        <v>34</v>
      </c>
      <c r="C3" t="s">
        <v>35</v>
      </c>
      <c r="D3" t="s">
        <v>36</v>
      </c>
      <c r="E3" t="s">
        <v>37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J9" sqref="J9"/>
    </sheetView>
  </sheetViews>
  <sheetFormatPr defaultRowHeight="18.75"/>
  <cols>
    <col min="1" max="1" width="13.875" customWidth="1"/>
    <col min="2" max="2" width="16.25" customWidth="1"/>
    <col min="3" max="3" width="25.75" customWidth="1"/>
    <col min="4" max="4" width="25.625" customWidth="1"/>
    <col min="7" max="7" width="13.75" customWidth="1"/>
    <col min="8" max="8" width="15" customWidth="1"/>
    <col min="10" max="10" width="25.75" customWidth="1"/>
  </cols>
  <sheetData>
    <row r="1" spans="1:10">
      <c r="A1" t="s">
        <v>57</v>
      </c>
      <c r="B1" t="s">
        <v>58</v>
      </c>
      <c r="C1" t="s">
        <v>21</v>
      </c>
      <c r="D1" t="s">
        <v>39</v>
      </c>
      <c r="E1" t="s">
        <v>41</v>
      </c>
      <c r="F1" t="s">
        <v>40</v>
      </c>
      <c r="G1" t="s">
        <v>43</v>
      </c>
      <c r="H1" t="s">
        <v>42</v>
      </c>
      <c r="J1" t="str" cm="1">
        <f t="array" ref="J1:J5">_xlfn.UNIQUE(A:A)</f>
        <v>売上No.</v>
      </c>
    </row>
    <row r="2" spans="1:10">
      <c r="A2" t="s">
        <v>38</v>
      </c>
      <c r="B2" s="42">
        <v>44805</v>
      </c>
      <c r="C2" t="s">
        <v>27</v>
      </c>
      <c r="D2" t="s">
        <v>44</v>
      </c>
      <c r="E2">
        <v>2</v>
      </c>
      <c r="F2" t="s">
        <v>47</v>
      </c>
      <c r="G2">
        <v>1000</v>
      </c>
      <c r="H2">
        <f t="shared" ref="H2:H9" si="0">IF(AND(E2&lt;&gt;"",G2&lt;&gt;""),E2*G2,"")</f>
        <v>2000</v>
      </c>
      <c r="J2" t="str">
        <v>2022-0001</v>
      </c>
    </row>
    <row r="3" spans="1:10">
      <c r="A3" t="s">
        <v>38</v>
      </c>
      <c r="B3" s="42">
        <v>44805</v>
      </c>
      <c r="C3" t="s">
        <v>27</v>
      </c>
      <c r="D3" t="s">
        <v>45</v>
      </c>
      <c r="E3">
        <v>3</v>
      </c>
      <c r="F3" t="s">
        <v>48</v>
      </c>
      <c r="G3">
        <v>3000</v>
      </c>
      <c r="H3">
        <f t="shared" si="0"/>
        <v>9000</v>
      </c>
      <c r="J3" t="str">
        <v>2022-0002</v>
      </c>
    </row>
    <row r="4" spans="1:10">
      <c r="A4" t="s">
        <v>38</v>
      </c>
      <c r="B4" s="42">
        <v>44805</v>
      </c>
      <c r="C4" t="s">
        <v>27</v>
      </c>
      <c r="D4" t="s">
        <v>46</v>
      </c>
      <c r="E4">
        <v>1</v>
      </c>
      <c r="F4" t="s">
        <v>49</v>
      </c>
      <c r="G4">
        <v>2000</v>
      </c>
      <c r="H4">
        <f t="shared" si="0"/>
        <v>2000</v>
      </c>
      <c r="J4" t="str">
        <v>2022-0003</v>
      </c>
    </row>
    <row r="5" spans="1:10">
      <c r="A5" t="s">
        <v>51</v>
      </c>
      <c r="B5" s="42">
        <v>44806</v>
      </c>
      <c r="C5" t="s">
        <v>32</v>
      </c>
      <c r="D5" t="s">
        <v>52</v>
      </c>
      <c r="E5">
        <v>1</v>
      </c>
      <c r="F5" t="s">
        <v>47</v>
      </c>
      <c r="G5">
        <v>3000</v>
      </c>
      <c r="H5">
        <f>IF(AND(E5&lt;&gt;"",G5&lt;&gt;""),E5*G5,"")</f>
        <v>3000</v>
      </c>
      <c r="J5">
        <v>0</v>
      </c>
    </row>
    <row r="6" spans="1:10">
      <c r="A6" t="s">
        <v>51</v>
      </c>
      <c r="B6" s="42">
        <v>44806</v>
      </c>
      <c r="C6" t="s">
        <v>32</v>
      </c>
      <c r="D6" t="s">
        <v>53</v>
      </c>
      <c r="E6">
        <v>1</v>
      </c>
      <c r="F6" t="s">
        <v>48</v>
      </c>
      <c r="G6">
        <v>2000</v>
      </c>
      <c r="H6">
        <f t="shared" si="0"/>
        <v>2000</v>
      </c>
    </row>
    <row r="7" spans="1:10">
      <c r="A7" t="s">
        <v>51</v>
      </c>
      <c r="B7" s="42">
        <v>44806</v>
      </c>
      <c r="C7" t="s">
        <v>32</v>
      </c>
      <c r="D7" t="s">
        <v>54</v>
      </c>
      <c r="E7">
        <v>2</v>
      </c>
      <c r="F7" t="s">
        <v>49</v>
      </c>
      <c r="G7">
        <v>1000</v>
      </c>
      <c r="H7">
        <f t="shared" si="0"/>
        <v>2000</v>
      </c>
    </row>
    <row r="8" spans="1:10">
      <c r="A8" t="s">
        <v>51</v>
      </c>
      <c r="B8" s="42">
        <v>44806</v>
      </c>
      <c r="C8" t="s">
        <v>32</v>
      </c>
      <c r="D8" t="s">
        <v>55</v>
      </c>
      <c r="E8">
        <v>5</v>
      </c>
      <c r="F8" t="s">
        <v>49</v>
      </c>
      <c r="G8">
        <v>1500</v>
      </c>
      <c r="H8">
        <f t="shared" si="0"/>
        <v>7500</v>
      </c>
    </row>
    <row r="9" spans="1:10">
      <c r="A9" t="s">
        <v>51</v>
      </c>
      <c r="B9" s="42">
        <v>44806</v>
      </c>
      <c r="C9" t="s">
        <v>32</v>
      </c>
      <c r="D9" t="s">
        <v>56</v>
      </c>
      <c r="E9">
        <v>1</v>
      </c>
      <c r="F9" t="s">
        <v>48</v>
      </c>
      <c r="G9">
        <v>2000</v>
      </c>
      <c r="H9">
        <f t="shared" si="0"/>
        <v>2000</v>
      </c>
    </row>
    <row r="10" spans="1:10">
      <c r="A10" t="s">
        <v>60</v>
      </c>
      <c r="B10" s="42">
        <v>44806</v>
      </c>
      <c r="C10" t="s">
        <v>61</v>
      </c>
      <c r="D10" t="s">
        <v>53</v>
      </c>
      <c r="E10">
        <v>1</v>
      </c>
      <c r="F10" t="s">
        <v>48</v>
      </c>
      <c r="G10">
        <v>2000</v>
      </c>
      <c r="H10">
        <f t="shared" ref="H10" si="1">IF(AND(E10&lt;&gt;"",G10&lt;&gt;""),E10*G10,"")</f>
        <v>2000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397B14-4B58-4931-AA05-91B647176606}">
          <x14:formula1>
            <xm:f>顧客データベース!$G:$G</xm:f>
          </x14:formula1>
          <xm:sqref>C2:C80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DDB4-4216-4932-9B1B-1496F819FFE3}">
  <sheetPr>
    <pageSetUpPr fitToPage="1"/>
  </sheetPr>
  <dimension ref="A1:DV32"/>
  <sheetViews>
    <sheetView tabSelected="1" zoomScale="70" zoomScaleNormal="70" zoomScaleSheetLayoutView="75" zoomScalePageLayoutView="50" workbookViewId="0">
      <selection activeCell="C40" sqref="C40"/>
    </sheetView>
  </sheetViews>
  <sheetFormatPr defaultRowHeight="18.75"/>
  <cols>
    <col min="1" max="1" width="3.125" style="2" customWidth="1"/>
    <col min="2" max="2" width="5.25" style="2" bestFit="1" customWidth="1"/>
    <col min="3" max="3" width="48.125" style="2" customWidth="1"/>
    <col min="4" max="4" width="15.5" style="2" bestFit="1" customWidth="1"/>
    <col min="5" max="5" width="5.75" style="2" bestFit="1" customWidth="1"/>
    <col min="6" max="6" width="16.875" style="2" customWidth="1"/>
    <col min="7" max="7" width="22.25" style="2" customWidth="1"/>
    <col min="8" max="9" width="2" style="2" customWidth="1"/>
    <col min="10" max="16384" width="9" style="2"/>
  </cols>
  <sheetData>
    <row r="1" spans="1:126" s="1" customFormat="1" ht="8.1" customHeight="1">
      <c r="B1" s="70" t="s">
        <v>0</v>
      </c>
      <c r="C1" s="7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</row>
    <row r="2" spans="1:126" ht="18.75" customHeight="1">
      <c r="A2" s="1"/>
      <c r="B2" s="70"/>
      <c r="C2" s="70"/>
      <c r="D2" s="3"/>
      <c r="E2" s="3"/>
      <c r="F2" s="4" t="s">
        <v>1</v>
      </c>
      <c r="G2" s="4" t="s">
        <v>59</v>
      </c>
      <c r="H2" s="1"/>
      <c r="I2" s="1"/>
    </row>
    <row r="3" spans="1:126" ht="18.75" customHeight="1" thickBot="1">
      <c r="A3" s="1"/>
      <c r="B3" s="71"/>
      <c r="C3" s="71"/>
      <c r="D3" s="5"/>
      <c r="E3" s="5"/>
      <c r="F3" s="4" t="s">
        <v>2</v>
      </c>
      <c r="G3" s="43">
        <f ca="1">TODAY()</f>
        <v>44829</v>
      </c>
      <c r="H3" s="1"/>
      <c r="I3" s="1"/>
    </row>
    <row r="4" spans="1:126" ht="8.1" customHeight="1" thickTop="1">
      <c r="A4" s="1"/>
      <c r="B4" s="6"/>
      <c r="C4" s="6"/>
      <c r="D4" s="6"/>
      <c r="E4" s="6"/>
      <c r="F4" s="6"/>
      <c r="G4" s="6"/>
      <c r="H4" s="1"/>
      <c r="I4" s="1"/>
    </row>
    <row r="5" spans="1:126">
      <c r="A5" s="1"/>
      <c r="B5" s="73" t="str">
        <f>_xlfn.XLOOKUP(G2,売上データ[売上No.],売上データ[顧客])</f>
        <v>株式会社〇〇〇〇</v>
      </c>
      <c r="C5" s="74"/>
      <c r="D5" s="72" t="s">
        <v>3</v>
      </c>
      <c r="E5" s="72" t="s">
        <v>18</v>
      </c>
      <c r="F5" s="72"/>
      <c r="G5" s="72"/>
      <c r="H5" s="1"/>
      <c r="I5" s="1"/>
    </row>
    <row r="6" spans="1:126" ht="19.5" thickBot="1">
      <c r="A6" s="1"/>
      <c r="B6" s="75"/>
      <c r="C6" s="75"/>
      <c r="D6" s="72"/>
      <c r="E6" s="72"/>
      <c r="F6" s="72"/>
      <c r="G6" s="72"/>
      <c r="H6" s="1"/>
      <c r="I6" s="1"/>
    </row>
    <row r="7" spans="1:126" ht="22.5">
      <c r="A7" s="1"/>
      <c r="B7" s="41" t="str">
        <f>"〒"&amp;_xlfn.XLOOKUP(B5,顧客データ[顧客名],顧客データ[郵便番号])&amp;"　"&amp;_xlfn.XLOOKUP(B5,顧客データ[顧客名],顧客データ[住所])</f>
        <v>〒000-0000　○○県○○市○○○○ 0-0-0 〇〇ビル 1階</v>
      </c>
      <c r="C7" s="4"/>
      <c r="D7" s="7"/>
      <c r="E7" s="8" t="s">
        <v>16</v>
      </c>
      <c r="F7" s="9"/>
      <c r="G7" s="1"/>
      <c r="H7" s="1"/>
      <c r="I7" s="1"/>
    </row>
    <row r="8" spans="1:126" ht="22.5">
      <c r="A8" s="1"/>
      <c r="B8" s="10" t="str">
        <f>_xlfn.XLOOKUP(B5,顧客データ[顧客名],顧客データ[部署])&amp;"　"&amp;_xlfn.XLOOKUP(B5,顧客データ[顧客名],顧客データ[担当者])&amp;" 様"</f>
        <v>営業部　山田 太郎 様</v>
      </c>
      <c r="C8" s="10"/>
      <c r="D8" s="7"/>
      <c r="E8" s="10" t="s">
        <v>20</v>
      </c>
      <c r="F8" s="9"/>
      <c r="G8" s="1"/>
      <c r="H8" s="1"/>
      <c r="I8" s="1"/>
    </row>
    <row r="9" spans="1:126" ht="24.75" customHeight="1">
      <c r="A9" s="1"/>
      <c r="B9" s="61" t="s">
        <v>4</v>
      </c>
      <c r="C9" s="61"/>
      <c r="D9" s="1"/>
      <c r="E9" s="10" t="s">
        <v>5</v>
      </c>
      <c r="F9" s="9"/>
      <c r="G9" s="1"/>
      <c r="H9" s="1"/>
      <c r="I9" s="1"/>
    </row>
    <row r="10" spans="1:126" ht="18.75" customHeight="1" thickBot="1">
      <c r="A10" s="1"/>
      <c r="B10" s="61"/>
      <c r="C10" s="61"/>
      <c r="D10" s="1"/>
      <c r="E10" s="11" t="s">
        <v>17</v>
      </c>
      <c r="F10" s="9"/>
      <c r="G10" s="1"/>
      <c r="H10" s="1"/>
      <c r="I10" s="1"/>
    </row>
    <row r="11" spans="1:126">
      <c r="A11" s="1"/>
      <c r="B11" s="62" t="str">
        <f>"合計金額：　 \"&amp;G30&amp;"-"</f>
        <v>合計金額：　 \14300-</v>
      </c>
      <c r="C11" s="63"/>
      <c r="D11" s="1"/>
      <c r="E11" s="12" t="s">
        <v>19</v>
      </c>
      <c r="F11" s="1"/>
      <c r="G11" s="1"/>
      <c r="H11" s="1"/>
      <c r="I11" s="1"/>
    </row>
    <row r="12" spans="1:126" ht="19.5" thickBot="1">
      <c r="A12" s="1"/>
      <c r="B12" s="64"/>
      <c r="C12" s="65"/>
      <c r="D12" s="1"/>
      <c r="F12" s="1"/>
      <c r="G12" s="1"/>
      <c r="H12" s="1"/>
      <c r="I12" s="1"/>
    </row>
    <row r="13" spans="1:126" ht="12.95" customHeight="1">
      <c r="A13" s="1"/>
      <c r="B13" s="66" t="s">
        <v>6</v>
      </c>
      <c r="C13" s="67"/>
      <c r="D13" s="1"/>
      <c r="E13" s="1"/>
      <c r="F13" s="1"/>
      <c r="G13" s="1"/>
      <c r="H13" s="1"/>
      <c r="I13" s="1"/>
    </row>
    <row r="14" spans="1:126" ht="12.95" customHeight="1">
      <c r="A14" s="1"/>
      <c r="B14" s="68"/>
      <c r="C14" s="68"/>
      <c r="D14" s="1"/>
      <c r="E14" s="1"/>
      <c r="F14" s="1"/>
      <c r="G14" s="1"/>
      <c r="H14" s="1"/>
      <c r="I14" s="1"/>
    </row>
    <row r="15" spans="1:126" s="1" customFormat="1" ht="8.1" customHeight="1">
      <c r="B15" s="14"/>
      <c r="C15" s="15"/>
      <c r="D15" s="69"/>
      <c r="E15" s="69"/>
      <c r="F15" s="14"/>
      <c r="G15" s="1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</row>
    <row r="16" spans="1:126" s="1" customFormat="1" ht="24.95" customHeight="1">
      <c r="B16" s="16" t="s">
        <v>7</v>
      </c>
      <c r="C16" s="57" t="s">
        <v>8</v>
      </c>
      <c r="D16" s="60" t="s">
        <v>9</v>
      </c>
      <c r="E16" s="60"/>
      <c r="F16" s="17" t="s">
        <v>10</v>
      </c>
      <c r="G16" s="17" t="s">
        <v>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</row>
    <row r="17" spans="2:126" s="1" customFormat="1" ht="24.95" customHeight="1">
      <c r="B17" s="18">
        <v>1</v>
      </c>
      <c r="C17" s="55" t="str" cm="1">
        <f t="array" ref="C17:G19">_xlfn._xlws.FILTER(売上データ[[商品名 ／ 品名]:[金額]],売上データ[売上No.]=G2,"発行No.を確認してください！")</f>
        <v>AAAAA</v>
      </c>
      <c r="D17" s="19">
        <v>2</v>
      </c>
      <c r="E17" s="20" t="str">
        <v>個</v>
      </c>
      <c r="F17" s="48">
        <v>1000</v>
      </c>
      <c r="G17" s="46">
        <v>2000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</row>
    <row r="18" spans="2:126" s="1" customFormat="1" ht="24.95" customHeight="1">
      <c r="B18" s="21">
        <f>B17+1</f>
        <v>2</v>
      </c>
      <c r="C18" s="53" t="str">
        <v>BBBBB</v>
      </c>
      <c r="D18" s="22">
        <v>3</v>
      </c>
      <c r="E18" s="23" t="str">
        <v>枚</v>
      </c>
      <c r="F18" s="47">
        <v>3000</v>
      </c>
      <c r="G18" s="47">
        <v>9000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</row>
    <row r="19" spans="2:126" s="1" customFormat="1" ht="24.95" customHeight="1">
      <c r="B19" s="18">
        <f>B18+1</f>
        <v>3</v>
      </c>
      <c r="C19" s="54" t="str">
        <v>CCCCC</v>
      </c>
      <c r="D19" s="19">
        <v>1</v>
      </c>
      <c r="E19" s="24" t="str">
        <v>kg</v>
      </c>
      <c r="F19" s="48">
        <v>2000</v>
      </c>
      <c r="G19" s="48">
        <v>2000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</row>
    <row r="20" spans="2:126" s="1" customFormat="1" ht="24.95" customHeight="1">
      <c r="B20" s="21">
        <f>B19+1</f>
        <v>4</v>
      </c>
      <c r="C20" s="53"/>
      <c r="D20" s="22"/>
      <c r="E20" s="23"/>
      <c r="F20" s="47"/>
      <c r="G20" s="4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</row>
    <row r="21" spans="2:126" s="1" customFormat="1" ht="24.95" customHeight="1">
      <c r="B21" s="18">
        <f t="shared" ref="B21:B26" si="0">B20+1</f>
        <v>5</v>
      </c>
      <c r="C21" s="54"/>
      <c r="D21" s="19"/>
      <c r="E21" s="24"/>
      <c r="F21" s="48"/>
      <c r="G21" s="4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</row>
    <row r="22" spans="2:126" s="1" customFormat="1" ht="24.95" customHeight="1">
      <c r="B22" s="21">
        <f t="shared" si="0"/>
        <v>6</v>
      </c>
      <c r="C22" s="53" t="str">
        <f>[1]見積書!C22</f>
        <v xml:space="preserve"> </v>
      </c>
      <c r="D22" s="22">
        <f>[1]見積書!I22</f>
        <v>0</v>
      </c>
      <c r="E22" s="23" t="str">
        <f>[1]見積書!J22</f>
        <v xml:space="preserve"> </v>
      </c>
      <c r="F22" s="47">
        <f>[1]見積書!K22</f>
        <v>0</v>
      </c>
      <c r="G22" s="4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</row>
    <row r="23" spans="2:126" s="1" customFormat="1" ht="24.95" customHeight="1">
      <c r="B23" s="18">
        <f t="shared" si="0"/>
        <v>7</v>
      </c>
      <c r="C23" s="54" t="str">
        <f>[1]見積書!C23</f>
        <v xml:space="preserve"> </v>
      </c>
      <c r="D23" s="19">
        <f>[1]見積書!I23</f>
        <v>0</v>
      </c>
      <c r="E23" s="24" t="str">
        <f>[1]見積書!J23</f>
        <v xml:space="preserve"> </v>
      </c>
      <c r="F23" s="48">
        <f>[1]見積書!K23</f>
        <v>0</v>
      </c>
      <c r="G23" s="4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</row>
    <row r="24" spans="2:126" s="1" customFormat="1" ht="24.95" customHeight="1">
      <c r="B24" s="21">
        <f t="shared" si="0"/>
        <v>8</v>
      </c>
      <c r="C24" s="53" t="str">
        <f>[1]見積書!C24</f>
        <v xml:space="preserve"> </v>
      </c>
      <c r="D24" s="22">
        <f>[1]見積書!I24</f>
        <v>0</v>
      </c>
      <c r="E24" s="23" t="str">
        <f>[1]見積書!J24</f>
        <v xml:space="preserve"> </v>
      </c>
      <c r="F24" s="47">
        <f>[1]見積書!K24</f>
        <v>0</v>
      </c>
      <c r="G24" s="4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</row>
    <row r="25" spans="2:126" s="1" customFormat="1" ht="24.95" customHeight="1">
      <c r="B25" s="18">
        <f t="shared" si="0"/>
        <v>9</v>
      </c>
      <c r="C25" s="54" t="str">
        <f>[1]見積書!C25</f>
        <v xml:space="preserve"> </v>
      </c>
      <c r="D25" s="19">
        <f>[1]見積書!I25</f>
        <v>0</v>
      </c>
      <c r="E25" s="24" t="str">
        <f>[1]見積書!J25</f>
        <v xml:space="preserve"> </v>
      </c>
      <c r="F25" s="48">
        <f>[1]見積書!K25</f>
        <v>0</v>
      </c>
      <c r="G25" s="4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</row>
    <row r="26" spans="2:126" s="1" customFormat="1" ht="24.95" customHeight="1">
      <c r="B26" s="25">
        <f t="shared" si="0"/>
        <v>10</v>
      </c>
      <c r="C26" s="56" t="str">
        <f>[1]見積書!C26</f>
        <v xml:space="preserve"> </v>
      </c>
      <c r="D26" s="26">
        <f>[1]見積書!I26</f>
        <v>0</v>
      </c>
      <c r="E26" s="27" t="str">
        <f>[1]見積書!J26</f>
        <v xml:space="preserve"> </v>
      </c>
      <c r="F26" s="49">
        <f>[1]見積書!K26</f>
        <v>0</v>
      </c>
      <c r="G26" s="4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</row>
    <row r="27" spans="2:126" s="1" customFormat="1" ht="3.95" customHeight="1">
      <c r="B27" s="28"/>
      <c r="C27" s="28"/>
      <c r="D27" s="29"/>
      <c r="E27" s="30"/>
      <c r="F27" s="29"/>
      <c r="G27" s="3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</row>
    <row r="28" spans="2:126" s="1" customFormat="1" ht="24.95" customHeight="1">
      <c r="B28" s="58"/>
      <c r="C28" s="58"/>
      <c r="D28" s="32"/>
      <c r="E28" s="50" t="s">
        <v>12</v>
      </c>
      <c r="F28" s="33" t="s">
        <v>13</v>
      </c>
      <c r="G28" s="44">
        <f>SUM(G17:G26)</f>
        <v>13000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</row>
    <row r="29" spans="2:126" s="1" customFormat="1" ht="24.95" customHeight="1">
      <c r="B29" s="58"/>
      <c r="C29" s="58"/>
      <c r="D29" s="32"/>
      <c r="E29" s="51" t="s">
        <v>50</v>
      </c>
      <c r="F29" s="34">
        <v>10</v>
      </c>
      <c r="G29" s="44">
        <f>INT(G28*F29/100)</f>
        <v>1300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</row>
    <row r="30" spans="2:126" s="1" customFormat="1" ht="24.95" customHeight="1" thickBot="1">
      <c r="B30" s="59"/>
      <c r="C30" s="59"/>
      <c r="D30" s="35"/>
      <c r="E30" s="52" t="s">
        <v>14</v>
      </c>
      <c r="F30" s="36" t="s">
        <v>15</v>
      </c>
      <c r="G30" s="45">
        <f>G28+G29</f>
        <v>14300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</row>
    <row r="31" spans="2:126" s="1" customFormat="1" ht="5.25" customHeight="1">
      <c r="B31" s="37"/>
      <c r="C31" s="37"/>
      <c r="D31" s="38"/>
      <c r="E31" s="39"/>
      <c r="F31" s="39"/>
      <c r="G31" s="4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</row>
    <row r="32" spans="2:126" s="1" customFormat="1" ht="24.95" customHeight="1">
      <c r="C32" s="37"/>
      <c r="D32" s="13"/>
      <c r="G32" s="4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</row>
  </sheetData>
  <mergeCells count="12">
    <mergeCell ref="B1:C3"/>
    <mergeCell ref="B5:C6"/>
    <mergeCell ref="D5:D6"/>
    <mergeCell ref="E5:G6"/>
    <mergeCell ref="B29:C29"/>
    <mergeCell ref="B30:C30"/>
    <mergeCell ref="B28:C28"/>
    <mergeCell ref="D16:E16"/>
    <mergeCell ref="B9:C10"/>
    <mergeCell ref="B11:C12"/>
    <mergeCell ref="B13:C14"/>
    <mergeCell ref="D15:E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008AC9-7AEA-4BF8-A78A-700E8E04533C}">
          <x14:formula1>
            <xm:f>売上台帳!$J:$J</xm:f>
          </x14:formula1>
          <xm:sqref>G2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顧客データベース</vt:lpstr>
      <vt:lpstr>売上台帳</vt:lpstr>
      <vt:lpstr>領収書</vt:lpstr>
      <vt:lpstr>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2022-09-25T04:50:35Z</dcterms:created>
  <dcterms:modified xsi:type="dcterms:W3CDTF">2022-09-25T04:51:03Z</dcterms:modified>
</cp:coreProperties>
</file>